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20430" windowHeight="7680"/>
  </bookViews>
  <sheets>
    <sheet name="Bygg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L12" i="2"/>
  <c r="K12" i="2"/>
  <c r="L6" i="2"/>
  <c r="M6" i="2"/>
  <c r="K6" i="2"/>
  <c r="C23" i="2" l="1"/>
  <c r="F20" i="2"/>
  <c r="H6" i="2"/>
  <c r="G6" i="2"/>
  <c r="F6" i="2"/>
  <c r="E6" i="2"/>
  <c r="D6" i="2"/>
  <c r="C6" i="2"/>
  <c r="C4" i="2"/>
  <c r="C5" i="2" s="1"/>
  <c r="C7" i="2" l="1"/>
  <c r="C8" i="2"/>
  <c r="C12" i="2"/>
  <c r="D4" i="2"/>
  <c r="C10" i="2"/>
  <c r="C9" i="2" l="1"/>
  <c r="C11" i="2" s="1"/>
  <c r="C13" i="2" s="1"/>
  <c r="C14" i="2" s="1"/>
  <c r="D5" i="2"/>
  <c r="D7" i="2" s="1"/>
  <c r="E4" i="2"/>
  <c r="D12" i="2"/>
  <c r="D10" i="2"/>
  <c r="D8" i="2"/>
  <c r="F4" i="2" l="1"/>
  <c r="E5" i="2"/>
  <c r="E7" i="2" s="1"/>
  <c r="E12" i="2"/>
  <c r="E10" i="2"/>
  <c r="E8" i="2"/>
  <c r="D9" i="2"/>
  <c r="D11" i="2" s="1"/>
  <c r="D13" i="2" s="1"/>
  <c r="D14" i="2" s="1"/>
  <c r="E9" i="2" l="1"/>
  <c r="E11" i="2" s="1"/>
  <c r="E13" i="2" s="1"/>
  <c r="E14" i="2" s="1"/>
  <c r="F12" i="2"/>
  <c r="F10" i="2"/>
  <c r="F8" i="2"/>
  <c r="G4" i="2"/>
  <c r="F5" i="2"/>
  <c r="F7" i="2" s="1"/>
  <c r="F9" i="2" l="1"/>
  <c r="F11" i="2" s="1"/>
  <c r="F13" i="2" s="1"/>
  <c r="F14" i="2" s="1"/>
  <c r="G12" i="2"/>
  <c r="G8" i="2"/>
  <c r="G5" i="2"/>
  <c r="G7" i="2" s="1"/>
  <c r="G10" i="2"/>
  <c r="H4" i="2"/>
  <c r="G9" i="2" l="1"/>
  <c r="G11" i="2" s="1"/>
  <c r="G13" i="2" s="1"/>
  <c r="G14" i="2" s="1"/>
  <c r="H5" i="2"/>
  <c r="H7" i="2" s="1"/>
  <c r="H12" i="2"/>
  <c r="H10" i="2"/>
  <c r="H8" i="2"/>
  <c r="H9" i="2" l="1"/>
  <c r="H11" i="2" s="1"/>
  <c r="H13" i="2" s="1"/>
  <c r="H14" i="2" s="1"/>
</calcChain>
</file>

<file path=xl/sharedStrings.xml><?xml version="1.0" encoding="utf-8"?>
<sst xmlns="http://schemas.openxmlformats.org/spreadsheetml/2006/main" count="49" uniqueCount="38">
  <si>
    <t>Dekningsbidrag 1</t>
  </si>
  <si>
    <t>Dekningsbidrag 2</t>
  </si>
  <si>
    <t>Variable arbeidskostnader</t>
  </si>
  <si>
    <t>Fullgjødsel</t>
  </si>
  <si>
    <t>Kalk</t>
  </si>
  <si>
    <t>Sum</t>
  </si>
  <si>
    <t>kr/daa</t>
  </si>
  <si>
    <t>Maskiner</t>
  </si>
  <si>
    <t>Drivstoff</t>
  </si>
  <si>
    <t>Kr pr time</t>
  </si>
  <si>
    <t>Timer pr daa</t>
  </si>
  <si>
    <t>Div.</t>
  </si>
  <si>
    <t xml:space="preserve">Diff. pr kg </t>
  </si>
  <si>
    <t>Såfrø hvert 2. år</t>
  </si>
  <si>
    <t>Andre kostnader v/400 kg pr daa</t>
  </si>
  <si>
    <t>Investeringsverdi korn</t>
  </si>
  <si>
    <t>Gulmerkede felt er inndata</t>
  </si>
  <si>
    <t>Solgt avling kg/daa</t>
  </si>
  <si>
    <r>
      <t>Pris pr kg</t>
    </r>
    <r>
      <rPr>
        <b/>
        <sz val="11"/>
        <color theme="1"/>
        <rFont val="Calibri"/>
        <family val="2"/>
        <scheme val="minor"/>
      </rPr>
      <t/>
    </r>
  </si>
  <si>
    <t>Produksjonsstøtte pr daa</t>
  </si>
  <si>
    <t>Sum produksjonsinntekt</t>
  </si>
  <si>
    <t>Variable kostnader</t>
  </si>
  <si>
    <t>Andre kostnader</t>
  </si>
  <si>
    <t xml:space="preserve">Endring timer pr kg </t>
  </si>
  <si>
    <t>Kapitalisering -&gt; investeringsverdi</t>
  </si>
  <si>
    <t>Dekningsbidrag 3 - årlig grunnrente</t>
  </si>
  <si>
    <t>Plantevern</t>
  </si>
  <si>
    <t>Transport av produkt (kr 0,12 pr kg)</t>
  </si>
  <si>
    <t>Grøfter mm.</t>
  </si>
  <si>
    <t>Kostnadsendring pr kg solgt</t>
  </si>
  <si>
    <t>Arbeidskostnader v/400 kg pr daa</t>
  </si>
  <si>
    <t>Variable kostnader v/400 kg pr daa</t>
  </si>
  <si>
    <t>Gule felt kan endres. Hvite og blågrå felt kalkuleres av regnearket.</t>
  </si>
  <si>
    <t>Utgangsnivå:</t>
  </si>
  <si>
    <t>Endring</t>
  </si>
  <si>
    <t>- 20 øre/kg</t>
  </si>
  <si>
    <t>Avlingsnivå:</t>
  </si>
  <si>
    <t>+ 80 kr/daa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</si>
</sst>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kr&quot;\ #,##0.00;[Red]&quot;kr&quot;\ \-#,##0.00"/>
    <numFmt numFmtId="44" formatCode="_ &quot;kr&quot;\ * #,##0.00_ ;_ &quot;kr&quot;\ * \-#,##0.00_ ;_ &quot;kr&quot;\ * &quot;-&quot;??_ ;_ @_ "/>
    <numFmt numFmtId="164" formatCode="_ &quot;kr&quot;\ * #,##0_ ;_ &quot;kr&quot;\ * \-#,##0_ ;_ &quot;kr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44" fontId="0" fillId="2" borderId="0" xfId="1" applyFont="1" applyFill="1"/>
    <xf numFmtId="0" fontId="0" fillId="2" borderId="0" xfId="0" applyFill="1"/>
    <xf numFmtId="0" fontId="0" fillId="0" borderId="0" xfId="0" applyFill="1"/>
    <xf numFmtId="0" fontId="0" fillId="0" borderId="1" xfId="0" applyBorder="1"/>
    <xf numFmtId="9" fontId="2" fillId="2" borderId="1" xfId="0" applyNumberFormat="1" applyFont="1" applyFill="1" applyBorder="1"/>
    <xf numFmtId="0" fontId="2" fillId="0" borderId="1" xfId="0" applyFont="1" applyBorder="1"/>
    <xf numFmtId="0" fontId="2" fillId="0" borderId="0" xfId="0" applyFont="1"/>
    <xf numFmtId="164" fontId="0" fillId="0" borderId="0" xfId="0" applyNumberFormat="1"/>
    <xf numFmtId="164" fontId="2" fillId="0" borderId="1" xfId="0" applyNumberFormat="1" applyFont="1" applyBorder="1"/>
    <xf numFmtId="0" fontId="0" fillId="0" borderId="1" xfId="0" applyFill="1" applyBorder="1"/>
    <xf numFmtId="8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2" xfId="0" applyFont="1" applyBorder="1"/>
    <xf numFmtId="164" fontId="0" fillId="0" borderId="2" xfId="0" applyNumberFormat="1" applyFont="1" applyBorder="1"/>
    <xf numFmtId="0" fontId="0" fillId="3" borderId="0" xfId="0" applyFill="1"/>
    <xf numFmtId="164" fontId="0" fillId="3" borderId="0" xfId="0" applyNumberFormat="1" applyFill="1"/>
    <xf numFmtId="164" fontId="0" fillId="3" borderId="2" xfId="0" applyNumberFormat="1" applyFont="1" applyFill="1" applyBorder="1"/>
    <xf numFmtId="164" fontId="0" fillId="3" borderId="2" xfId="0" applyNumberFormat="1" applyFill="1" applyBorder="1"/>
    <xf numFmtId="164" fontId="2" fillId="3" borderId="1" xfId="0" applyNumberFormat="1" applyFont="1" applyFill="1" applyBorder="1"/>
    <xf numFmtId="0" fontId="0" fillId="0" borderId="0" xfId="0" quotePrefix="1"/>
    <xf numFmtId="164" fontId="0" fillId="0" borderId="0" xfId="1" applyNumberFormat="1" applyFon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workbookViewId="0">
      <selection activeCell="J9" sqref="J9:M12"/>
    </sheetView>
  </sheetViews>
  <sheetFormatPr baseColWidth="10" defaultRowHeight="15" x14ac:dyDescent="0.25"/>
  <cols>
    <col min="1" max="1" width="9.85546875" customWidth="1"/>
    <col min="2" max="2" width="32.28515625" customWidth="1"/>
    <col min="3" max="8" width="10.7109375" customWidth="1"/>
    <col min="10" max="10" width="12.28515625" bestFit="1" customWidth="1"/>
    <col min="11" max="12" width="11.5703125" bestFit="1" customWidth="1"/>
    <col min="13" max="13" width="12" bestFit="1" customWidth="1"/>
  </cols>
  <sheetData>
    <row r="1" spans="1:13" x14ac:dyDescent="0.25">
      <c r="A1" t="s">
        <v>32</v>
      </c>
    </row>
    <row r="2" spans="1:13" x14ac:dyDescent="0.25">
      <c r="B2" s="7" t="s">
        <v>15</v>
      </c>
      <c r="C2" s="7" t="s">
        <v>16</v>
      </c>
    </row>
    <row r="3" spans="1:13" x14ac:dyDescent="0.25">
      <c r="J3" s="7" t="s">
        <v>36</v>
      </c>
      <c r="K3" s="7">
        <v>300</v>
      </c>
      <c r="L3" s="7">
        <v>400</v>
      </c>
      <c r="M3" s="7">
        <v>500</v>
      </c>
    </row>
    <row r="4" spans="1:13" x14ac:dyDescent="0.25">
      <c r="A4" s="2">
        <v>300</v>
      </c>
      <c r="B4" t="s">
        <v>17</v>
      </c>
      <c r="C4">
        <f>A4</f>
        <v>300</v>
      </c>
      <c r="D4">
        <f>C4+50</f>
        <v>350</v>
      </c>
      <c r="E4" s="16">
        <f t="shared" ref="E4:H4" si="0">D4+50</f>
        <v>400</v>
      </c>
      <c r="F4">
        <f t="shared" si="0"/>
        <v>450</v>
      </c>
      <c r="G4">
        <f t="shared" si="0"/>
        <v>500</v>
      </c>
      <c r="H4">
        <f t="shared" si="0"/>
        <v>550</v>
      </c>
      <c r="J4" t="s">
        <v>33</v>
      </c>
      <c r="K4" s="22">
        <v>4675</v>
      </c>
      <c r="L4" s="22">
        <v>9175</v>
      </c>
      <c r="M4" s="22">
        <v>13675</v>
      </c>
    </row>
    <row r="5" spans="1:13" x14ac:dyDescent="0.25">
      <c r="A5" s="1">
        <v>2.4</v>
      </c>
      <c r="B5" t="s">
        <v>18</v>
      </c>
      <c r="C5" s="8">
        <f>C4*$A$5</f>
        <v>720</v>
      </c>
      <c r="D5" s="8">
        <f t="shared" ref="D5:H5" si="1">D4*$A$5</f>
        <v>840</v>
      </c>
      <c r="E5" s="17">
        <f t="shared" si="1"/>
        <v>960</v>
      </c>
      <c r="F5" s="8">
        <f t="shared" si="1"/>
        <v>1080</v>
      </c>
      <c r="G5" s="8">
        <f t="shared" si="1"/>
        <v>1200</v>
      </c>
      <c r="H5" s="8">
        <f t="shared" si="1"/>
        <v>1320</v>
      </c>
      <c r="J5" s="21" t="s">
        <v>35</v>
      </c>
      <c r="K5" s="22">
        <v>3175</v>
      </c>
      <c r="L5" s="22">
        <v>7175</v>
      </c>
      <c r="M5" s="22">
        <v>11175</v>
      </c>
    </row>
    <row r="6" spans="1:13" ht="15.75" thickBot="1" x14ac:dyDescent="0.3">
      <c r="A6" s="1">
        <v>380</v>
      </c>
      <c r="B6" t="s">
        <v>19</v>
      </c>
      <c r="C6" s="8">
        <f>$A$6</f>
        <v>380</v>
      </c>
      <c r="D6" s="8">
        <f t="shared" ref="D6:H6" si="2">$A$6</f>
        <v>380</v>
      </c>
      <c r="E6" s="17">
        <f t="shared" si="2"/>
        <v>380</v>
      </c>
      <c r="F6" s="8">
        <f t="shared" si="2"/>
        <v>380</v>
      </c>
      <c r="G6" s="8">
        <f t="shared" si="2"/>
        <v>380</v>
      </c>
      <c r="H6" s="8">
        <f t="shared" si="2"/>
        <v>380</v>
      </c>
      <c r="J6" s="9" t="s">
        <v>34</v>
      </c>
      <c r="K6" s="9">
        <f>K5-K4</f>
        <v>-1500</v>
      </c>
      <c r="L6" s="9">
        <f t="shared" ref="L6:M6" si="3">L5-L4</f>
        <v>-2000</v>
      </c>
      <c r="M6" s="9">
        <f t="shared" si="3"/>
        <v>-2500</v>
      </c>
    </row>
    <row r="7" spans="1:13" ht="15.75" thickTop="1" x14ac:dyDescent="0.25">
      <c r="A7" s="3"/>
      <c r="B7" s="14" t="s">
        <v>20</v>
      </c>
      <c r="C7" s="15">
        <f>C5+C6</f>
        <v>1100</v>
      </c>
      <c r="D7" s="15">
        <f t="shared" ref="D7:H7" si="4">D5+D6</f>
        <v>1220</v>
      </c>
      <c r="E7" s="18">
        <f t="shared" si="4"/>
        <v>1340</v>
      </c>
      <c r="F7" s="15">
        <f t="shared" si="4"/>
        <v>1460</v>
      </c>
      <c r="G7" s="15">
        <f t="shared" si="4"/>
        <v>1580</v>
      </c>
      <c r="H7" s="15">
        <f t="shared" si="4"/>
        <v>1700</v>
      </c>
    </row>
    <row r="8" spans="1:13" x14ac:dyDescent="0.25">
      <c r="A8" s="3"/>
      <c r="B8" t="s">
        <v>21</v>
      </c>
      <c r="C8" s="8">
        <f t="shared" ref="C8:H8" si="5">$C$23-($C$24*(400-C4))</f>
        <v>378</v>
      </c>
      <c r="D8" s="8">
        <f t="shared" si="5"/>
        <v>398</v>
      </c>
      <c r="E8" s="17">
        <f t="shared" si="5"/>
        <v>418</v>
      </c>
      <c r="F8" s="8">
        <f t="shared" si="5"/>
        <v>438</v>
      </c>
      <c r="G8" s="8">
        <f t="shared" si="5"/>
        <v>458</v>
      </c>
      <c r="H8" s="8">
        <f t="shared" si="5"/>
        <v>478</v>
      </c>
    </row>
    <row r="9" spans="1:13" x14ac:dyDescent="0.25">
      <c r="A9" s="3"/>
      <c r="B9" s="12" t="s">
        <v>0</v>
      </c>
      <c r="C9" s="13">
        <f>C7-C8</f>
        <v>722</v>
      </c>
      <c r="D9" s="13">
        <f t="shared" ref="D9:H9" si="6">D7-D8</f>
        <v>822</v>
      </c>
      <c r="E9" s="19">
        <f t="shared" si="6"/>
        <v>922</v>
      </c>
      <c r="F9" s="13">
        <f t="shared" si="6"/>
        <v>1022</v>
      </c>
      <c r="G9" s="13">
        <f t="shared" si="6"/>
        <v>1122</v>
      </c>
      <c r="H9" s="13">
        <f t="shared" si="6"/>
        <v>1222</v>
      </c>
      <c r="J9" s="7" t="s">
        <v>36</v>
      </c>
      <c r="K9" s="7">
        <v>300</v>
      </c>
      <c r="L9" s="7">
        <v>400</v>
      </c>
      <c r="M9" s="7">
        <v>500</v>
      </c>
    </row>
    <row r="10" spans="1:13" x14ac:dyDescent="0.25">
      <c r="A10" s="3"/>
      <c r="B10" t="s">
        <v>22</v>
      </c>
      <c r="C10" s="8">
        <f t="shared" ref="C10:H10" si="7">$F$20-($F$21*(400-C4))</f>
        <v>175</v>
      </c>
      <c r="D10" s="8">
        <f t="shared" si="7"/>
        <v>175</v>
      </c>
      <c r="E10" s="17">
        <f t="shared" si="7"/>
        <v>175</v>
      </c>
      <c r="F10" s="8">
        <f t="shared" si="7"/>
        <v>175</v>
      </c>
      <c r="G10" s="8">
        <f t="shared" si="7"/>
        <v>175</v>
      </c>
      <c r="H10" s="8">
        <f t="shared" si="7"/>
        <v>175</v>
      </c>
      <c r="J10" t="s">
        <v>33</v>
      </c>
      <c r="K10" s="22">
        <v>4675</v>
      </c>
      <c r="L10" s="22">
        <v>9175</v>
      </c>
      <c r="M10" s="22">
        <v>13675</v>
      </c>
    </row>
    <row r="11" spans="1:13" x14ac:dyDescent="0.25">
      <c r="A11" s="3"/>
      <c r="B11" s="12" t="s">
        <v>1</v>
      </c>
      <c r="C11" s="13">
        <f t="shared" ref="C11:H11" si="8">C9-C10</f>
        <v>547</v>
      </c>
      <c r="D11" s="13">
        <f t="shared" si="8"/>
        <v>647</v>
      </c>
      <c r="E11" s="19">
        <f t="shared" si="8"/>
        <v>747</v>
      </c>
      <c r="F11" s="13">
        <f t="shared" si="8"/>
        <v>847</v>
      </c>
      <c r="G11" s="13">
        <f t="shared" si="8"/>
        <v>947</v>
      </c>
      <c r="H11" s="13">
        <f t="shared" si="8"/>
        <v>1047</v>
      </c>
      <c r="J11" s="21" t="s">
        <v>37</v>
      </c>
      <c r="K11" s="22">
        <v>6675</v>
      </c>
      <c r="L11" s="22">
        <v>11175</v>
      </c>
      <c r="M11" s="22">
        <v>15675</v>
      </c>
    </row>
    <row r="12" spans="1:13" ht="15.75" thickBot="1" x14ac:dyDescent="0.3">
      <c r="A12" s="3"/>
      <c r="B12" t="s">
        <v>2</v>
      </c>
      <c r="C12" s="8">
        <f t="shared" ref="C12:H12" si="9">($F$24-($F$25*(400-C4)))*$F$26</f>
        <v>280</v>
      </c>
      <c r="D12" s="8">
        <f t="shared" si="9"/>
        <v>290</v>
      </c>
      <c r="E12" s="17">
        <f t="shared" si="9"/>
        <v>300</v>
      </c>
      <c r="F12" s="8">
        <f t="shared" si="9"/>
        <v>310</v>
      </c>
      <c r="G12" s="8">
        <f t="shared" si="9"/>
        <v>320</v>
      </c>
      <c r="H12" s="8">
        <f t="shared" si="9"/>
        <v>330</v>
      </c>
      <c r="J12" s="9" t="s">
        <v>34</v>
      </c>
      <c r="K12" s="9">
        <f>K11-K10</f>
        <v>2000</v>
      </c>
      <c r="L12" s="9">
        <f t="shared" ref="L12" si="10">L11-L10</f>
        <v>2000</v>
      </c>
      <c r="M12" s="9">
        <f t="shared" ref="M12" si="11">M11-M10</f>
        <v>2000</v>
      </c>
    </row>
    <row r="13" spans="1:13" ht="15.75" thickTop="1" x14ac:dyDescent="0.25">
      <c r="A13" s="3"/>
      <c r="B13" t="s">
        <v>25</v>
      </c>
      <c r="C13" s="8">
        <f t="shared" ref="C13:H13" si="12">C11-C12</f>
        <v>267</v>
      </c>
      <c r="D13" s="8">
        <f t="shared" si="12"/>
        <v>357</v>
      </c>
      <c r="E13" s="17">
        <f t="shared" si="12"/>
        <v>447</v>
      </c>
      <c r="F13" s="8">
        <f t="shared" si="12"/>
        <v>537</v>
      </c>
      <c r="G13" s="8">
        <f t="shared" si="12"/>
        <v>627</v>
      </c>
      <c r="H13" s="8">
        <f t="shared" si="12"/>
        <v>717</v>
      </c>
    </row>
    <row r="14" spans="1:13" ht="15.75" thickBot="1" x14ac:dyDescent="0.3">
      <c r="A14" s="5">
        <v>0.04</v>
      </c>
      <c r="B14" s="6" t="s">
        <v>24</v>
      </c>
      <c r="C14" s="9">
        <f>C13/$A$14</f>
        <v>6675</v>
      </c>
      <c r="D14" s="9">
        <f t="shared" ref="D14:H14" si="13">D13/$A$14</f>
        <v>8925</v>
      </c>
      <c r="E14" s="20">
        <f t="shared" si="13"/>
        <v>11175</v>
      </c>
      <c r="F14" s="9">
        <f t="shared" si="13"/>
        <v>13425</v>
      </c>
      <c r="G14" s="9">
        <f t="shared" si="13"/>
        <v>15675</v>
      </c>
      <c r="H14" s="9">
        <f t="shared" si="13"/>
        <v>17925</v>
      </c>
    </row>
    <row r="15" spans="1:13" ht="15.75" thickTop="1" x14ac:dyDescent="0.25"/>
    <row r="16" spans="1:13" x14ac:dyDescent="0.25">
      <c r="B16" s="7" t="s">
        <v>31</v>
      </c>
      <c r="F16" s="7" t="s">
        <v>14</v>
      </c>
    </row>
    <row r="17" spans="2:7" x14ac:dyDescent="0.25">
      <c r="B17" t="s">
        <v>13</v>
      </c>
      <c r="C17" s="2">
        <v>55</v>
      </c>
      <c r="D17" t="s">
        <v>6</v>
      </c>
      <c r="F17" s="2">
        <v>75</v>
      </c>
      <c r="G17" t="s">
        <v>7</v>
      </c>
    </row>
    <row r="18" spans="2:7" x14ac:dyDescent="0.25">
      <c r="B18" t="s">
        <v>3</v>
      </c>
      <c r="C18" s="2">
        <v>200</v>
      </c>
      <c r="D18" t="s">
        <v>6</v>
      </c>
      <c r="F18" s="2">
        <v>40</v>
      </c>
      <c r="G18" t="s">
        <v>28</v>
      </c>
    </row>
    <row r="19" spans="2:7" x14ac:dyDescent="0.25">
      <c r="B19" t="s">
        <v>4</v>
      </c>
      <c r="C19" s="2">
        <v>55</v>
      </c>
      <c r="D19" t="s">
        <v>6</v>
      </c>
      <c r="F19" s="2">
        <v>60</v>
      </c>
      <c r="G19" t="s">
        <v>8</v>
      </c>
    </row>
    <row r="20" spans="2:7" ht="15.75" thickBot="1" x14ac:dyDescent="0.3">
      <c r="B20" t="s">
        <v>26</v>
      </c>
      <c r="C20" s="2">
        <v>40</v>
      </c>
      <c r="D20" t="s">
        <v>6</v>
      </c>
      <c r="F20" s="4">
        <f>SUM(F17:F19)</f>
        <v>175</v>
      </c>
      <c r="G20" s="4" t="s">
        <v>5</v>
      </c>
    </row>
    <row r="21" spans="2:7" ht="15.75" thickTop="1" x14ac:dyDescent="0.25">
      <c r="B21" t="s">
        <v>27</v>
      </c>
      <c r="C21" s="2">
        <v>48</v>
      </c>
      <c r="D21" t="s">
        <v>6</v>
      </c>
      <c r="F21" s="2">
        <v>0</v>
      </c>
      <c r="G21" t="s">
        <v>12</v>
      </c>
    </row>
    <row r="22" spans="2:7" x14ac:dyDescent="0.25">
      <c r="B22" t="s">
        <v>11</v>
      </c>
      <c r="C22" s="2">
        <v>20</v>
      </c>
      <c r="D22" t="s">
        <v>6</v>
      </c>
    </row>
    <row r="23" spans="2:7" ht="15.75" thickBot="1" x14ac:dyDescent="0.3">
      <c r="B23" s="4" t="s">
        <v>5</v>
      </c>
      <c r="C23" s="10">
        <f>SUM(C17:C22)</f>
        <v>418</v>
      </c>
      <c r="D23" s="4" t="s">
        <v>6</v>
      </c>
      <c r="F23" s="7" t="s">
        <v>30</v>
      </c>
    </row>
    <row r="24" spans="2:7" ht="15.75" thickTop="1" x14ac:dyDescent="0.25">
      <c r="B24" t="s">
        <v>29</v>
      </c>
      <c r="C24" s="2">
        <v>0.4</v>
      </c>
      <c r="D24" t="s">
        <v>6</v>
      </c>
      <c r="F24" s="2">
        <v>1.5</v>
      </c>
      <c r="G24" t="s">
        <v>10</v>
      </c>
    </row>
    <row r="25" spans="2:7" x14ac:dyDescent="0.25">
      <c r="F25" s="2">
        <v>1E-3</v>
      </c>
      <c r="G25" t="s">
        <v>23</v>
      </c>
    </row>
    <row r="26" spans="2:7" x14ac:dyDescent="0.25">
      <c r="F26" s="2">
        <v>200</v>
      </c>
      <c r="G26" t="s">
        <v>9</v>
      </c>
    </row>
    <row r="31" spans="2:7" x14ac:dyDescent="0.25">
      <c r="F31" s="1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Bygg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2016-05-10T09:56:24Z</dcterms:created>
  <dcterms:modified xsi:type="dcterms:W3CDTF">2017-06-26T14:48:30Z</dcterms:modified>
</cp:coreProperties>
</file>